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D:\working\waccache\PA1PEPF000E8FAA\EXCELCNV\e7c5cfd8-459e-4597-aae2-30e8c7e3a1c9\"/>
    </mc:Choice>
  </mc:AlternateContent>
  <xr:revisionPtr revIDLastSave="0" documentId="8_{0F65B53F-C937-4BE0-BB1B-17F15826C4AF}" xr6:coauthVersionLast="47" xr6:coauthVersionMax="47" xr10:uidLastSave="{00000000-0000-0000-0000-000000000000}"/>
  <bookViews>
    <workbookView xWindow="-60" yWindow="-60" windowWidth="15480" windowHeight="11640" tabRatio="161" xr2:uid="{83B0B615-ED81-450B-A831-832A5635143A}"/>
  </bookViews>
  <sheets>
    <sheet name="Répartition sièges CM" sheetId="6" r:id="rId1"/>
    <sheet name="Feuil2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6" l="1"/>
  <c r="C18" i="6"/>
  <c r="C17" i="6"/>
  <c r="C16" i="6"/>
  <c r="C20" i="6" l="1"/>
  <c r="C24" i="6" l="1"/>
  <c r="C28" i="6" l="1"/>
  <c r="C27" i="6"/>
  <c r="C26" i="6"/>
  <c r="C25" i="6"/>
  <c r="C34" i="6" l="1"/>
  <c r="C39" i="6" s="1"/>
  <c r="C29" i="6"/>
  <c r="C35" i="6"/>
  <c r="C40" i="6" s="1"/>
  <c r="C36" i="6"/>
  <c r="C41" i="6" s="1"/>
  <c r="C37" i="6"/>
  <c r="C42" i="6" s="1"/>
  <c r="F37" i="6" l="1"/>
  <c r="F36" i="6"/>
  <c r="F35" i="6"/>
  <c r="F34" i="6"/>
  <c r="F39" i="6" s="1"/>
  <c r="I34" i="6" l="1"/>
  <c r="I39" i="6" s="1"/>
  <c r="C46" i="6" s="1"/>
  <c r="F40" i="6"/>
  <c r="F41" i="6"/>
  <c r="F42" i="6"/>
  <c r="I37" i="6" l="1"/>
  <c r="I42" i="6" s="1"/>
  <c r="C49" i="6" s="1"/>
  <c r="I36" i="6"/>
  <c r="I41" i="6" s="1"/>
  <c r="C48" i="6" s="1"/>
  <c r="I35" i="6"/>
  <c r="I40" i="6" s="1"/>
  <c r="C47" i="6" s="1"/>
</calcChain>
</file>

<file path=xl/sharedStrings.xml><?xml version="1.0" encoding="utf-8"?>
<sst xmlns="http://schemas.openxmlformats.org/spreadsheetml/2006/main" count="91" uniqueCount="78">
  <si>
    <t>REPARTITION DES SIEGES DANS LES CONSEILS MUNICIPAUX</t>
  </si>
  <si>
    <t xml:space="preserve">Répartition des sièges au 1er tour si une liste obtient la majorité des suffrages exprimés </t>
  </si>
  <si>
    <r>
      <rPr>
        <b/>
        <u/>
        <sz val="10.5"/>
        <color rgb="FF000000"/>
        <rFont val="Arial"/>
      </rPr>
      <t>En cas de second tour</t>
    </r>
    <r>
      <rPr>
        <b/>
        <sz val="10.5"/>
        <color rgb="FF000000"/>
        <rFont val="Arial"/>
      </rPr>
      <t xml:space="preserve">, seules les listes ayant obtenu au moins 10% des suffrages exprimés y sont admises </t>
    </r>
  </si>
  <si>
    <t>Au 1er ou au 2nd tour, aucune liste ne peut prétendre prendre part à la répartition si elle n'a pas obtenu 5% des suffrages exprimés</t>
  </si>
  <si>
    <t>A</t>
  </si>
  <si>
    <t>Suffrages exprimés</t>
  </si>
  <si>
    <t>B</t>
  </si>
  <si>
    <t>Liste 1</t>
  </si>
  <si>
    <t>N'intégrer que les listes ayant obtenu au moins 5 % des suffrages exprimés</t>
  </si>
  <si>
    <t>C</t>
  </si>
  <si>
    <t>Liste 2</t>
  </si>
  <si>
    <t>D</t>
  </si>
  <si>
    <t xml:space="preserve">Liste 3 </t>
  </si>
  <si>
    <t>E</t>
  </si>
  <si>
    <t xml:space="preserve">Liste 4 </t>
  </si>
  <si>
    <t>F</t>
  </si>
  <si>
    <t>Nombre de sièges total à pourvoir au CM</t>
  </si>
  <si>
    <t>ATTRIBUTION DE LA MOITIE DES SIEGES A LA LISTE MAJORITAIRE</t>
  </si>
  <si>
    <t>G1</t>
  </si>
  <si>
    <t>Liste 1 (F/2) arrondi supérieur</t>
  </si>
  <si>
    <t>G2</t>
  </si>
  <si>
    <t xml:space="preserve">Liste 2 </t>
  </si>
  <si>
    <t>G3</t>
  </si>
  <si>
    <t>G4</t>
  </si>
  <si>
    <t>H</t>
  </si>
  <si>
    <t>Sièges restant à pourvoir</t>
  </si>
  <si>
    <t>REPARTITION DES AUTRES SIEGES A LA PLUS FORTE MOYENNE</t>
  </si>
  <si>
    <t>I</t>
  </si>
  <si>
    <t>Quotient électoral  (A/H)</t>
  </si>
  <si>
    <t>J1</t>
  </si>
  <si>
    <t>Liste 1 (B/I) arrondi inférieur</t>
  </si>
  <si>
    <t>J2</t>
  </si>
  <si>
    <t>Liste2 (C/I) arrondi inférieur</t>
  </si>
  <si>
    <t>J3</t>
  </si>
  <si>
    <t>Liste 3 (D/I) arrondi inférieur</t>
  </si>
  <si>
    <t>J4</t>
  </si>
  <si>
    <t>Liste 4 (E/I) arrondi inférieur</t>
  </si>
  <si>
    <t>Sièges restant à pourvoir (H-(J1+J2+J3+J4)</t>
  </si>
  <si>
    <t>Attribution du ou des siège(s) restant en divisant le nombre de voix obtenues par le nombre de sièges obtenus A LA PLUS FORTE MOYENNE SEULEMENT + un siège fictif à chaque liste</t>
  </si>
  <si>
    <r>
      <rPr>
        <b/>
        <sz val="10"/>
        <color rgb="FFFF0000"/>
        <rFont val="Arial"/>
      </rPr>
      <t>ATTENTION !</t>
    </r>
    <r>
      <rPr>
        <sz val="10"/>
        <color rgb="FFFF0000"/>
        <rFont val="Arial"/>
      </rPr>
      <t xml:space="preserve"> En cas de plusieurs sièges restants à pourvoir, il faut répéter l'opération pour chaque siège, en prenant en compte à chaque fois le siège précédemment attribué pour le calcul suivant.
Par exemple, s'il y a 3 listes en compétition pour les sièges restants et que les scores de voix sont équilibrés, il est mathématiquement impossible d'avoir plus de 2 sièges à attribuer à la plus forte moyenne.
Ce tableau est concu pour l'attribution de 3 sièges à la plus forte moyenne. Si moins, il suffit d'indiquer 0 dans toutes les cases concernant l'attribution du 2ème et/ou du 3ème siège.
(</t>
    </r>
    <r>
      <rPr>
        <b/>
        <u/>
        <sz val="10"/>
        <color rgb="FFFF0000"/>
        <rFont val="Arial"/>
      </rPr>
      <t>Toutes les cases en vert et rose doivent être 0 si vous avez 1 seul siège à attribuer à la plus forte moyenne, et toutes les cases en vert doivent être à zéro si vous avez 2 sièges à attribuer à la plus forte moyenne</t>
    </r>
    <r>
      <rPr>
        <sz val="10"/>
        <color rgb="FFFF0000"/>
        <rFont val="Arial"/>
      </rPr>
      <t xml:space="preserve">).
Les formules intégrées disparaitront et les cases à 0 n'interféreront pas avec le calcul final. </t>
    </r>
  </si>
  <si>
    <t xml:space="preserve">Attribution du 1er siège restant </t>
  </si>
  <si>
    <t>Attribution du 2nd siège restant (si besoin)</t>
  </si>
  <si>
    <t>Attribution du 3ème siège restant (si besoin)</t>
  </si>
  <si>
    <t>N</t>
  </si>
  <si>
    <t>Liste 1 B/J1+1</t>
  </si>
  <si>
    <t>Liste 1  B/(J1+R1+1)</t>
  </si>
  <si>
    <t>Liste 1  B/(J1+R1+R1'+1)</t>
  </si>
  <si>
    <t>O</t>
  </si>
  <si>
    <t>Liste 2 C/J2+1</t>
  </si>
  <si>
    <t>Liste 2  C/(J2+R2+1)</t>
  </si>
  <si>
    <t>Liste 2  C/(J2+R2+R2'+1)</t>
  </si>
  <si>
    <t>P</t>
  </si>
  <si>
    <t>Liste 3 D/J3+1</t>
  </si>
  <si>
    <t>Liste 3  D/(J3+R3+1)</t>
  </si>
  <si>
    <t>Liste 3  D/(J3+R3+R3'+1)</t>
  </si>
  <si>
    <t>Q</t>
  </si>
  <si>
    <t>Liste 4 E/J4+1</t>
  </si>
  <si>
    <t>Liste 4  E/(J4+R4+1)</t>
  </si>
  <si>
    <t>Liste 4  E/(J4+R4+R4'+1)</t>
  </si>
  <si>
    <t>Obtention du siège à la liste obtenant le score le plus  élevé ci-dessus</t>
  </si>
  <si>
    <t>R1</t>
  </si>
  <si>
    <t>R1'</t>
  </si>
  <si>
    <t xml:space="preserve">Liste 1  </t>
  </si>
  <si>
    <t>R1''</t>
  </si>
  <si>
    <t>R2</t>
  </si>
  <si>
    <t>R2'</t>
  </si>
  <si>
    <t>R2''</t>
  </si>
  <si>
    <t>R3</t>
  </si>
  <si>
    <t>R3'</t>
  </si>
  <si>
    <t>R3''</t>
  </si>
  <si>
    <t>R4</t>
  </si>
  <si>
    <t>R4'</t>
  </si>
  <si>
    <t>R4''</t>
  </si>
  <si>
    <t>NOMBRE DE SIEGES TOTAL OBTENUS AU CONSEIL MUNICIPAL</t>
  </si>
  <si>
    <t>Liste 1 (G1+J1+R1+R1'+R1'')</t>
  </si>
  <si>
    <t>Liste 2 (G2+J2+R2+R2'+R2'')</t>
  </si>
  <si>
    <t>Liste 3  (G3+J3+R3+R3'+R3'')</t>
  </si>
  <si>
    <t>Liste 4 (G4+J4+R4+R4'+R4'')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</si>
</sst>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00"/>
  </numFmts>
  <fonts count="12"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.5"/>
      <name val="Arial"/>
      <family val="2"/>
    </font>
    <font>
      <b/>
      <sz val="10.5"/>
      <name val="Arial"/>
      <family val="2"/>
    </font>
    <font>
      <b/>
      <sz val="10"/>
      <color rgb="FF000000"/>
      <name val="Arial"/>
    </font>
    <font>
      <sz val="10"/>
      <color rgb="FFFF0000"/>
      <name val="Arial"/>
      <family val="2"/>
    </font>
    <font>
      <sz val="10"/>
      <color rgb="FFFF0000"/>
      <name val="Arial"/>
    </font>
    <font>
      <b/>
      <sz val="10"/>
      <color rgb="FFFF0000"/>
      <name val="Arial"/>
    </font>
    <font>
      <b/>
      <u/>
      <sz val="10"/>
      <color rgb="FFFF0000"/>
      <name val="Arial"/>
    </font>
    <font>
      <b/>
      <u/>
      <sz val="10.5"/>
      <color rgb="FF000000"/>
      <name val="Arial"/>
    </font>
    <font>
      <b/>
      <sz val="10.5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1" fontId="2" fillId="0" borderId="0" xfId="0" applyNumberFormat="1" applyFont="1"/>
    <xf numFmtId="0" fontId="0" fillId="0" borderId="1" xfId="0" applyBorder="1"/>
    <xf numFmtId="0" fontId="2" fillId="0" borderId="1" xfId="0" applyFont="1" applyBorder="1"/>
    <xf numFmtId="10" fontId="0" fillId="0" borderId="1" xfId="0" applyNumberFormat="1" applyBorder="1"/>
    <xf numFmtId="3" fontId="0" fillId="0" borderId="1" xfId="0" applyNumberFormat="1" applyBorder="1"/>
    <xf numFmtId="1" fontId="2" fillId="0" borderId="1" xfId="0" applyNumberFormat="1" applyFont="1" applyBorder="1"/>
    <xf numFmtId="1" fontId="0" fillId="0" borderId="1" xfId="0" applyNumberFormat="1" applyBorder="1"/>
    <xf numFmtId="164" fontId="2" fillId="0" borderId="1" xfId="0" applyNumberFormat="1" applyFont="1" applyBorder="1"/>
    <xf numFmtId="2" fontId="0" fillId="0" borderId="1" xfId="0" applyNumberFormat="1" applyBorder="1"/>
    <xf numFmtId="165" fontId="0" fillId="0" borderId="1" xfId="0" applyNumberFormat="1" applyBorder="1"/>
    <xf numFmtId="0" fontId="5" fillId="0" borderId="1" xfId="0" applyFont="1" applyBorder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0" fillId="3" borderId="1" xfId="0" applyNumberFormat="1" applyFill="1" applyBorder="1"/>
    <xf numFmtId="0" fontId="0" fillId="3" borderId="1" xfId="0" applyFill="1" applyBorder="1"/>
    <xf numFmtId="0" fontId="5" fillId="0" borderId="1" xfId="0" applyFont="1" applyBorder="1" applyAlignment="1">
      <alignment horizontal="center"/>
    </xf>
    <xf numFmtId="0" fontId="1" fillId="0" borderId="5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3" fontId="0" fillId="2" borderId="2" xfId="0" applyNumberFormat="1" applyFill="1" applyBorder="1" applyAlignment="1">
      <alignment horizontal="center"/>
    </xf>
    <xf numFmtId="3" fontId="0" fillId="2" borderId="4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4" fontId="0" fillId="5" borderId="1" xfId="0" applyNumberFormat="1" applyFill="1" applyBorder="1"/>
    <xf numFmtId="0" fontId="0" fillId="5" borderId="1" xfId="0" applyFill="1" applyBorder="1"/>
    <xf numFmtId="2" fontId="0" fillId="6" borderId="1" xfId="0" applyNumberFormat="1" applyFill="1" applyBorder="1"/>
    <xf numFmtId="0" fontId="0" fillId="6" borderId="1" xfId="0" applyFill="1" applyBorder="1"/>
    <xf numFmtId="0" fontId="1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CB499-74BC-4AF1-AFE5-4DC8A948F293}">
  <dimension ref="A1:O51"/>
  <sheetViews>
    <sheetView tabSelected="1" topLeftCell="A32" zoomScale="86" zoomScaleNormal="86" workbookViewId="0">
      <selection activeCell="I45" sqref="I45"/>
    </sheetView>
  </sheetViews>
  <sheetFormatPr defaultColWidth="11.5703125" defaultRowHeight="12.75"/>
  <cols>
    <col min="1" max="1" width="4.140625" style="1" customWidth="1"/>
    <col min="2" max="2" width="39.5703125" customWidth="1"/>
    <col min="3" max="3" width="21.7109375" customWidth="1"/>
    <col min="4" max="4" width="4.85546875" customWidth="1"/>
    <col min="5" max="5" width="24.140625" customWidth="1"/>
    <col min="6" max="6" width="12.42578125" customWidth="1"/>
    <col min="7" max="7" width="4.85546875" customWidth="1"/>
    <col min="8" max="8" width="27.85546875" customWidth="1"/>
    <col min="9" max="9" width="12.85546875" customWidth="1"/>
  </cols>
  <sheetData>
    <row r="1" spans="1:15" s="26" customFormat="1" ht="10.5" customHeight="1">
      <c r="A1" s="25"/>
      <c r="B1" s="25"/>
      <c r="I1" s="27"/>
      <c r="J1" s="14"/>
      <c r="K1" s="14"/>
      <c r="L1" s="14"/>
      <c r="M1" s="14"/>
      <c r="N1" s="14"/>
      <c r="O1" s="28"/>
    </row>
    <row r="2" spans="1:15" s="4" customFormat="1" ht="39" customHeight="1">
      <c r="A2" s="36" t="s">
        <v>0</v>
      </c>
      <c r="B2" s="36"/>
      <c r="C2" s="36"/>
      <c r="D2" s="36"/>
      <c r="E2" s="36"/>
      <c r="F2" s="36"/>
      <c r="G2" s="36"/>
      <c r="H2" s="36"/>
    </row>
    <row r="3" spans="1:15" s="4" customFormat="1" ht="12.75" customHeight="1">
      <c r="A3" s="15" t="s">
        <v>1</v>
      </c>
      <c r="B3" s="16"/>
      <c r="C3" s="16"/>
      <c r="D3" s="16"/>
      <c r="E3" s="16"/>
      <c r="F3" s="16"/>
      <c r="G3" s="16"/>
      <c r="H3" s="17"/>
    </row>
    <row r="4" spans="1:15" s="4" customFormat="1" ht="12.75" customHeight="1">
      <c r="A4" s="42" t="s">
        <v>2</v>
      </c>
      <c r="B4" s="16"/>
      <c r="C4" s="16"/>
      <c r="D4" s="16"/>
      <c r="E4" s="16"/>
      <c r="F4" s="16"/>
      <c r="G4" s="16"/>
      <c r="H4" s="17"/>
    </row>
    <row r="5" spans="1:15" s="4" customFormat="1">
      <c r="A5" s="18" t="s">
        <v>3</v>
      </c>
      <c r="B5" s="19"/>
      <c r="C5" s="19"/>
      <c r="D5" s="19"/>
      <c r="E5" s="19"/>
      <c r="F5" s="19"/>
      <c r="G5" s="19"/>
      <c r="H5" s="20"/>
    </row>
    <row r="6" spans="1:15" s="4" customFormat="1">
      <c r="A6" s="5"/>
    </row>
    <row r="7" spans="1:15" s="4" customFormat="1">
      <c r="A7" s="5" t="s">
        <v>4</v>
      </c>
      <c r="B7" s="4" t="s">
        <v>5</v>
      </c>
      <c r="C7" s="7">
        <v>0</v>
      </c>
      <c r="D7" s="7"/>
      <c r="E7" s="7"/>
      <c r="F7" s="7"/>
      <c r="G7" s="7"/>
      <c r="H7" s="7"/>
    </row>
    <row r="8" spans="1:15" s="4" customFormat="1">
      <c r="A8" s="5"/>
    </row>
    <row r="9" spans="1:15" s="4" customFormat="1">
      <c r="A9" s="5" t="s">
        <v>6</v>
      </c>
      <c r="B9" s="23" t="s">
        <v>7</v>
      </c>
      <c r="C9" s="22">
        <v>0</v>
      </c>
      <c r="D9" s="29" t="s">
        <v>8</v>
      </c>
      <c r="E9" s="30"/>
      <c r="F9" s="30"/>
      <c r="G9" s="30"/>
      <c r="H9" s="31"/>
    </row>
    <row r="10" spans="1:15" s="4" customFormat="1">
      <c r="A10" s="5" t="s">
        <v>9</v>
      </c>
      <c r="B10" s="4" t="s">
        <v>10</v>
      </c>
      <c r="C10" s="7">
        <v>0</v>
      </c>
      <c r="D10" s="7"/>
      <c r="E10" s="7"/>
      <c r="F10" s="7"/>
      <c r="G10" s="7"/>
      <c r="H10" s="7"/>
    </row>
    <row r="11" spans="1:15" s="4" customFormat="1">
      <c r="A11" s="5" t="s">
        <v>11</v>
      </c>
      <c r="B11" s="4" t="s">
        <v>12</v>
      </c>
      <c r="C11" s="4">
        <v>0</v>
      </c>
      <c r="F11" s="6"/>
      <c r="G11" s="6"/>
    </row>
    <row r="12" spans="1:15" s="4" customFormat="1">
      <c r="A12" s="5" t="s">
        <v>13</v>
      </c>
      <c r="B12" s="4" t="s">
        <v>14</v>
      </c>
      <c r="C12" s="4">
        <v>0</v>
      </c>
      <c r="F12" s="6"/>
      <c r="G12" s="6"/>
    </row>
    <row r="13" spans="1:15" s="4" customFormat="1">
      <c r="A13" s="5" t="s">
        <v>15</v>
      </c>
      <c r="B13" s="5" t="s">
        <v>16</v>
      </c>
      <c r="C13" s="5">
        <v>0</v>
      </c>
      <c r="D13" s="5"/>
      <c r="E13" s="5"/>
      <c r="F13" s="5"/>
      <c r="G13" s="5"/>
      <c r="H13" s="5"/>
    </row>
    <row r="14" spans="1:15" s="4" customFormat="1">
      <c r="A14" s="5"/>
      <c r="B14" s="5"/>
      <c r="C14" s="5"/>
      <c r="D14" s="5"/>
      <c r="E14" s="5"/>
      <c r="F14" s="5"/>
      <c r="G14" s="5"/>
      <c r="H14" s="5"/>
    </row>
    <row r="15" spans="1:15" s="4" customFormat="1">
      <c r="A15" s="5"/>
      <c r="B15" s="39" t="s">
        <v>17</v>
      </c>
      <c r="C15" s="40"/>
      <c r="D15" s="41"/>
    </row>
    <row r="16" spans="1:15" s="4" customFormat="1">
      <c r="A16" s="5" t="s">
        <v>18</v>
      </c>
      <c r="B16" s="5" t="s">
        <v>19</v>
      </c>
      <c r="C16" s="8">
        <f>IF(C9=MAX($C9:$C12),ROUNDUP($C13/2,0),0)</f>
        <v>0</v>
      </c>
      <c r="D16" s="8"/>
      <c r="E16" s="8"/>
      <c r="F16" s="8"/>
      <c r="G16" s="8"/>
      <c r="H16" s="8"/>
    </row>
    <row r="17" spans="1:12" s="4" customFormat="1">
      <c r="A17" s="5" t="s">
        <v>20</v>
      </c>
      <c r="B17" s="5" t="s">
        <v>21</v>
      </c>
      <c r="C17" s="8">
        <f>IF(C10=MAX($C9:$C12),ROUNDUP($C13/2,0),0)</f>
        <v>0</v>
      </c>
      <c r="D17" s="8"/>
      <c r="E17" s="8"/>
      <c r="F17" s="8"/>
      <c r="G17" s="8"/>
      <c r="H17" s="8"/>
    </row>
    <row r="18" spans="1:12" s="4" customFormat="1">
      <c r="A18" s="5" t="s">
        <v>22</v>
      </c>
      <c r="B18" s="5" t="s">
        <v>12</v>
      </c>
      <c r="C18" s="8">
        <f>IF(C11=MAX($C9:$C12),ROUNDUP($C13/2,0),0)</f>
        <v>0</v>
      </c>
      <c r="D18" s="8"/>
      <c r="E18" s="8"/>
      <c r="F18" s="8"/>
      <c r="G18" s="8"/>
      <c r="H18" s="8"/>
    </row>
    <row r="19" spans="1:12" s="4" customFormat="1">
      <c r="A19" s="5" t="s">
        <v>23</v>
      </c>
      <c r="B19" s="5" t="s">
        <v>14</v>
      </c>
      <c r="C19" s="8">
        <f>IF(C12=MAX($C9:$C12),ROUNDUP($C13/2,0),0)</f>
        <v>0</v>
      </c>
      <c r="D19" s="8"/>
      <c r="E19" s="8"/>
      <c r="F19" s="8"/>
      <c r="G19" s="8"/>
      <c r="H19" s="8"/>
    </row>
    <row r="20" spans="1:12" s="4" customFormat="1">
      <c r="A20" s="5" t="s">
        <v>24</v>
      </c>
      <c r="B20" s="5" t="s">
        <v>25</v>
      </c>
      <c r="C20" s="8">
        <f>C13-MAX(C16:C19)</f>
        <v>0</v>
      </c>
    </row>
    <row r="21" spans="1:12" s="4" customFormat="1">
      <c r="A21" s="5"/>
    </row>
    <row r="22" spans="1:12" s="4" customFormat="1">
      <c r="A22" s="5"/>
      <c r="B22" s="39" t="s">
        <v>26</v>
      </c>
      <c r="C22" s="40"/>
      <c r="D22" s="41"/>
    </row>
    <row r="23" spans="1:12" s="4" customFormat="1">
      <c r="A23" s="5"/>
    </row>
    <row r="24" spans="1:12" s="4" customFormat="1">
      <c r="A24" s="5" t="s">
        <v>27</v>
      </c>
      <c r="B24" s="5" t="s">
        <v>28</v>
      </c>
      <c r="C24" s="10" t="e">
        <f>C7/C20</f>
        <v>#DIV/0!</v>
      </c>
      <c r="D24" s="10"/>
      <c r="E24" s="10"/>
      <c r="F24" s="10"/>
      <c r="G24" s="10"/>
      <c r="H24" s="10"/>
    </row>
    <row r="25" spans="1:12" s="4" customFormat="1">
      <c r="A25" s="5" t="s">
        <v>29</v>
      </c>
      <c r="B25" s="4" t="s">
        <v>30</v>
      </c>
      <c r="C25" s="4" t="e">
        <f>ROUNDDOWN(C9/C24,0)</f>
        <v>#DIV/0!</v>
      </c>
    </row>
    <row r="26" spans="1:12" s="4" customFormat="1">
      <c r="A26" s="5" t="s">
        <v>31</v>
      </c>
      <c r="B26" s="4" t="s">
        <v>32</v>
      </c>
      <c r="C26" s="4" t="e">
        <f>ROUNDDOWN(C10/C24,0)</f>
        <v>#DIV/0!</v>
      </c>
    </row>
    <row r="27" spans="1:12" s="4" customFormat="1">
      <c r="A27" s="5" t="s">
        <v>33</v>
      </c>
      <c r="B27" s="4" t="s">
        <v>34</v>
      </c>
      <c r="C27" s="4" t="e">
        <f>ROUNDDOWN(C11/C24,0)</f>
        <v>#DIV/0!</v>
      </c>
    </row>
    <row r="28" spans="1:12" s="4" customFormat="1">
      <c r="A28" s="5" t="s">
        <v>35</v>
      </c>
      <c r="B28" s="4" t="s">
        <v>36</v>
      </c>
      <c r="C28" s="4" t="e">
        <f>ROUNDDOWN(C12/C24,0)</f>
        <v>#DIV/0!</v>
      </c>
    </row>
    <row r="29" spans="1:12" s="4" customFormat="1">
      <c r="A29" s="5"/>
      <c r="B29" s="5" t="s">
        <v>37</v>
      </c>
      <c r="C29" s="5" t="e">
        <f>C20-(C25+C26+C27+C28)</f>
        <v>#DIV/0!</v>
      </c>
      <c r="D29" s="5"/>
      <c r="E29" s="5"/>
      <c r="F29" s="5"/>
      <c r="G29" s="5"/>
      <c r="H29" s="5"/>
    </row>
    <row r="30" spans="1:12" s="4" customFormat="1">
      <c r="A30" s="5"/>
      <c r="C30" s="9"/>
    </row>
    <row r="31" spans="1:12" s="4" customFormat="1" ht="22.5" customHeight="1">
      <c r="A31" s="39" t="s">
        <v>38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1"/>
    </row>
    <row r="32" spans="1:12" s="38" customFormat="1" ht="113.25" customHeight="1">
      <c r="A32" s="37" t="s">
        <v>39</v>
      </c>
    </row>
    <row r="33" spans="1:9" s="4" customFormat="1">
      <c r="B33" s="24" t="s">
        <v>40</v>
      </c>
      <c r="C33" s="24"/>
      <c r="D33" s="21" t="s">
        <v>41</v>
      </c>
      <c r="E33" s="21"/>
      <c r="F33" s="21"/>
      <c r="G33" s="21" t="s">
        <v>42</v>
      </c>
      <c r="H33" s="21"/>
      <c r="I33" s="21"/>
    </row>
    <row r="34" spans="1:9" s="4" customFormat="1">
      <c r="A34" s="5" t="s">
        <v>43</v>
      </c>
      <c r="B34" s="4" t="s">
        <v>44</v>
      </c>
      <c r="C34" s="11" t="e">
        <f>C9/(C25+1)</f>
        <v>#DIV/0!</v>
      </c>
      <c r="D34" s="12"/>
      <c r="E34" s="12" t="s">
        <v>45</v>
      </c>
      <c r="F34" s="32" t="e">
        <f t="shared" ref="F34:F37" si="0">C9/(C25+C39+1)</f>
        <v>#DIV/0!</v>
      </c>
      <c r="G34" s="12"/>
      <c r="H34" s="12" t="s">
        <v>46</v>
      </c>
      <c r="I34" s="34" t="e">
        <f>C9/(C25+C39+F39+1)</f>
        <v>#DIV/0!</v>
      </c>
    </row>
    <row r="35" spans="1:9" s="4" customFormat="1">
      <c r="A35" s="5" t="s">
        <v>47</v>
      </c>
      <c r="B35" s="4" t="s">
        <v>48</v>
      </c>
      <c r="C35" s="11" t="e">
        <f>C10/(C26+1)</f>
        <v>#DIV/0!</v>
      </c>
      <c r="D35" s="12"/>
      <c r="E35" s="12" t="s">
        <v>49</v>
      </c>
      <c r="F35" s="32" t="e">
        <f t="shared" si="0"/>
        <v>#DIV/0!</v>
      </c>
      <c r="G35" s="12"/>
      <c r="H35" s="12" t="s">
        <v>50</v>
      </c>
      <c r="I35" s="34" t="e">
        <f t="shared" ref="I35:I37" si="1">C10/(C26+C40+F40+1)</f>
        <v>#DIV/0!</v>
      </c>
    </row>
    <row r="36" spans="1:9" s="4" customFormat="1">
      <c r="A36" s="5" t="s">
        <v>51</v>
      </c>
      <c r="B36" s="4" t="s">
        <v>52</v>
      </c>
      <c r="C36" s="11" t="e">
        <f>C11/(C27+1)</f>
        <v>#DIV/0!</v>
      </c>
      <c r="D36" s="12"/>
      <c r="E36" s="12" t="s">
        <v>53</v>
      </c>
      <c r="F36" s="32" t="e">
        <f t="shared" si="0"/>
        <v>#DIV/0!</v>
      </c>
      <c r="G36" s="12"/>
      <c r="H36" s="12" t="s">
        <v>54</v>
      </c>
      <c r="I36" s="34" t="e">
        <f t="shared" si="1"/>
        <v>#DIV/0!</v>
      </c>
    </row>
    <row r="37" spans="1:9" s="4" customFormat="1">
      <c r="A37" s="5" t="s">
        <v>55</v>
      </c>
      <c r="B37" s="4" t="s">
        <v>56</v>
      </c>
      <c r="C37" s="11" t="e">
        <f>C12/(C28+1)</f>
        <v>#DIV/0!</v>
      </c>
      <c r="D37" s="12"/>
      <c r="E37" s="12" t="s">
        <v>57</v>
      </c>
      <c r="F37" s="32" t="e">
        <f t="shared" si="0"/>
        <v>#DIV/0!</v>
      </c>
      <c r="G37" s="12"/>
      <c r="H37" s="12" t="s">
        <v>58</v>
      </c>
      <c r="I37" s="34" t="e">
        <f t="shared" si="1"/>
        <v>#DIV/0!</v>
      </c>
    </row>
    <row r="38" spans="1:9" s="4" customFormat="1">
      <c r="A38" s="5"/>
      <c r="B38" s="21" t="s">
        <v>59</v>
      </c>
      <c r="C38" s="21"/>
      <c r="D38" s="21"/>
      <c r="E38" s="21"/>
      <c r="F38" s="21"/>
      <c r="G38" s="21"/>
      <c r="H38" s="21"/>
    </row>
    <row r="39" spans="1:9" s="4" customFormat="1">
      <c r="A39" s="5" t="s">
        <v>60</v>
      </c>
      <c r="B39" s="4" t="s">
        <v>7</v>
      </c>
      <c r="C39" s="4" t="e">
        <f>IF(C34=MAX($C34:$C37),1,0)</f>
        <v>#DIV/0!</v>
      </c>
      <c r="D39" s="13" t="s">
        <v>61</v>
      </c>
      <c r="E39" s="4" t="s">
        <v>62</v>
      </c>
      <c r="F39" s="33" t="e">
        <f>IF(F34=MAX($F34:$F37),1,0)</f>
        <v>#DIV/0!</v>
      </c>
      <c r="G39" s="5" t="s">
        <v>63</v>
      </c>
      <c r="H39" s="4" t="s">
        <v>62</v>
      </c>
      <c r="I39" s="35" t="e">
        <f>IF(I34=MAX($I34:$I37),1,0)</f>
        <v>#DIV/0!</v>
      </c>
    </row>
    <row r="40" spans="1:9" s="4" customFormat="1">
      <c r="A40" s="5" t="s">
        <v>64</v>
      </c>
      <c r="B40" s="4" t="s">
        <v>10</v>
      </c>
      <c r="C40" s="4" t="e">
        <f>IF(C35=MAX($C34:$C37),1,0)</f>
        <v>#DIV/0!</v>
      </c>
      <c r="D40" s="13" t="s">
        <v>65</v>
      </c>
      <c r="E40" s="4" t="s">
        <v>21</v>
      </c>
      <c r="F40" s="33" t="e">
        <f>IF(F35=MAX($F34:$F37),1,0)</f>
        <v>#DIV/0!</v>
      </c>
      <c r="G40" s="5" t="s">
        <v>66</v>
      </c>
      <c r="H40" s="4" t="s">
        <v>21</v>
      </c>
      <c r="I40" s="35" t="e">
        <f>IF(I35=MAX($I34:$I37),1,0)</f>
        <v>#DIV/0!</v>
      </c>
    </row>
    <row r="41" spans="1:9" s="4" customFormat="1">
      <c r="A41" s="5" t="s">
        <v>67</v>
      </c>
      <c r="B41" s="4" t="s">
        <v>12</v>
      </c>
      <c r="C41" s="4" t="e">
        <f>IF(C36=MAX($C34:$C37),1,0)</f>
        <v>#DIV/0!</v>
      </c>
      <c r="D41" s="13" t="s">
        <v>68</v>
      </c>
      <c r="E41" s="4" t="s">
        <v>12</v>
      </c>
      <c r="F41" s="33" t="e">
        <f>IF(F36=MAX($F34:$F37),1,0)</f>
        <v>#DIV/0!</v>
      </c>
      <c r="G41" s="5" t="s">
        <v>69</v>
      </c>
      <c r="H41" s="4" t="s">
        <v>12</v>
      </c>
      <c r="I41" s="35" t="e">
        <f>IF(I36=MAX($I34:$I37),1,0)</f>
        <v>#DIV/0!</v>
      </c>
    </row>
    <row r="42" spans="1:9" s="4" customFormat="1">
      <c r="A42" s="5" t="s">
        <v>70</v>
      </c>
      <c r="B42" s="4" t="s">
        <v>14</v>
      </c>
      <c r="C42" s="4" t="e">
        <f>IF(C37=MAX($C34:$C37),1,0)</f>
        <v>#DIV/0!</v>
      </c>
      <c r="D42" s="13" t="s">
        <v>71</v>
      </c>
      <c r="E42" s="4" t="s">
        <v>14</v>
      </c>
      <c r="F42" s="33" t="e">
        <f>IF(F37=MAX($F34:$F37),1,0)</f>
        <v>#DIV/0!</v>
      </c>
      <c r="G42" s="5" t="s">
        <v>72</v>
      </c>
      <c r="H42" s="4" t="s">
        <v>14</v>
      </c>
      <c r="I42" s="35" t="e">
        <f>IF(I37=MAX($I34:$I37),1,0)</f>
        <v>#DIV/0!</v>
      </c>
    </row>
    <row r="43" spans="1:9" s="4" customFormat="1">
      <c r="A43" s="5"/>
    </row>
    <row r="44" spans="1:9" s="4" customFormat="1">
      <c r="A44" s="5"/>
      <c r="B44" s="39" t="s">
        <v>73</v>
      </c>
      <c r="C44" s="41"/>
      <c r="D44" s="5"/>
      <c r="E44" s="5"/>
      <c r="F44" s="5"/>
      <c r="G44" s="5"/>
      <c r="H44" s="5"/>
    </row>
    <row r="45" spans="1:9" s="4" customFormat="1">
      <c r="A45" s="5"/>
      <c r="B45" s="5"/>
      <c r="C45" s="5"/>
      <c r="D45" s="5"/>
      <c r="E45" s="5"/>
      <c r="F45" s="5"/>
      <c r="G45" s="5"/>
      <c r="H45" s="5"/>
    </row>
    <row r="46" spans="1:9" s="4" customFormat="1">
      <c r="A46" s="5"/>
      <c r="B46" s="5" t="s">
        <v>74</v>
      </c>
      <c r="C46" s="8" t="e">
        <f>C16+C25+C39+F39+I39</f>
        <v>#DIV/0!</v>
      </c>
      <c r="D46" s="8"/>
      <c r="E46" s="8"/>
      <c r="F46" s="8"/>
      <c r="G46" s="8"/>
      <c r="H46" s="8"/>
    </row>
    <row r="47" spans="1:9" s="4" customFormat="1">
      <c r="A47" s="5"/>
      <c r="B47" s="5" t="s">
        <v>75</v>
      </c>
      <c r="C47" s="8" t="e">
        <f>C26+C40+F40+I40</f>
        <v>#DIV/0!</v>
      </c>
      <c r="D47" s="8"/>
      <c r="E47" s="8"/>
      <c r="F47" s="8"/>
      <c r="G47" s="8"/>
      <c r="H47" s="8"/>
    </row>
    <row r="48" spans="1:9" s="4" customFormat="1">
      <c r="A48" s="5"/>
      <c r="B48" s="5" t="s">
        <v>76</v>
      </c>
      <c r="C48" s="8" t="e">
        <f>C18+C27+C41+F41+I41</f>
        <v>#DIV/0!</v>
      </c>
      <c r="D48" s="8"/>
      <c r="E48" s="8"/>
      <c r="F48" s="8"/>
      <c r="G48" s="8"/>
      <c r="H48" s="8"/>
    </row>
    <row r="49" spans="1:8" s="4" customFormat="1">
      <c r="A49" s="5"/>
      <c r="B49" s="13" t="s">
        <v>77</v>
      </c>
      <c r="C49" s="9" t="e">
        <f>C19+C28+C42+F42+I42</f>
        <v>#DIV/0!</v>
      </c>
      <c r="F49" s="6"/>
      <c r="G49" s="6"/>
    </row>
    <row r="50" spans="1:8" ht="13.5">
      <c r="B50" s="2"/>
      <c r="C50" s="3"/>
      <c r="D50" s="3"/>
      <c r="E50" s="3"/>
      <c r="F50" s="3"/>
      <c r="G50" s="3"/>
      <c r="H50" s="3"/>
    </row>
    <row r="51" spans="1:8" ht="13.5">
      <c r="B51" s="2"/>
      <c r="C51" s="3"/>
      <c r="D51" s="3"/>
      <c r="E51" s="3"/>
      <c r="F51" s="3"/>
      <c r="G51" s="3"/>
      <c r="H51" s="3"/>
    </row>
  </sheetData>
  <sheetProtection algorithmName="SHA-512" hashValue="2yv9lVvwsODVTtt4zZeO93r6VDpHX309adbDgVEmSE7XzVWreusXephT879Yld9yhFrZUnvwKj2SfD7PYLGwPw==" saltValue="K00MrP0OIq6reyrHI0yyAg==" spinCount="100000" sheet="1" objects="1" scenarios="1"/>
  <protectedRanges>
    <protectedRange sqref="C7" name="Plage1"/>
    <protectedRange sqref="C9:C13" name="Plage2"/>
    <protectedRange sqref="F34:F37" name="Plage3"/>
    <protectedRange sqref="F39:F42" name="Plage4"/>
    <protectedRange sqref="I34:I37" name="Plage5"/>
    <protectedRange sqref="I39:I42" name="Plage6"/>
  </protectedRanges>
  <mergeCells count="14">
    <mergeCell ref="B44:C44"/>
    <mergeCell ref="A32:XFD32"/>
    <mergeCell ref="B33:C33"/>
    <mergeCell ref="D33:F33"/>
    <mergeCell ref="G33:I33"/>
    <mergeCell ref="B38:H38"/>
    <mergeCell ref="B15:D15"/>
    <mergeCell ref="B22:D22"/>
    <mergeCell ref="A31:L31"/>
    <mergeCell ref="A2:H2"/>
    <mergeCell ref="A3:H3"/>
    <mergeCell ref="A4:H4"/>
    <mergeCell ref="A5:H5"/>
    <mergeCell ref="D9:H9"/>
  </mergeCells>
  <pageMargins left="0.78749999999999998" right="0.78749999999999998" top="1.0527777777777778" bottom="1.0527777777777778" header="0.78749999999999998" footer="0.78749999999999998"/>
  <pageSetup paperSize="9" firstPageNumber="0" orientation="portrait"/>
  <headerFooter alignWithMargins="0">
    <oddHeader>&amp;C&amp;"Times New Roman,Normal"&amp;12&amp;A</oddHeader>
    <oddFooter>&amp;C&amp;"Times New Roman,Normal"&amp;12Page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BF5D-5BB6-4F14-8087-449BF71E049F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Magalie POIRIER</dc:creator>
  <cp:keywords/>
  <dc:description/>
  <cp:lastModifiedBy/>
  <cp:revision/>
  <dcterms:created xsi:type="dcterms:W3CDTF">2013-10-10T06:39:52Z</dcterms:created>
  <dcterms:modified xsi:type="dcterms:W3CDTF">2026-01-21T15:25:32Z</dcterms:modified>
  <cp:category/>
  <cp:contentStatus/>
</cp:coreProperties>
</file>